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4326"/>
  <workbookPr codeName="ThisWorkbook" defaultThemeVersion="124226"/>
  <bookViews>
    <workbookView xWindow="-120" yWindow="-120" windowWidth="29040" windowHeight="15840"/>
  </bookViews>
  <sheets>
    <sheet name="Night Time Levy" sheetId="4" r:id="rId1"/>
    <sheet name="Sheet3" sheetId="3" r:id="rId2"/>
  </sheets>
  <definedNames>
    <definedName name="_xlnm.Print_Area" comment="" localSheetId="0">'Night Time Levy'!$C$1:$K$89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Palfreyman, Gail</author>
  </authors>
  <commentList>
    <comment ref="J57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Palfreyman, Gail:</t>
        </r>
        <r>
          <rPr>
            <sz val="9"/>
            <color indexed="81"/>
            <rFont val="Tahoma"/>
            <family val="2"/>
            <charset val="0"/>
          </rPr>
          <t xml:space="preserve">
£69,224 Estimate same as 20/21
</t>
        </r>
      </text>
    </comment>
  </commentList>
</comments>
</file>

<file path=xl/sharedStrings.xml><?xml version="1.0" encoding="utf-8"?>
<sst xmlns="http://schemas.openxmlformats.org/spreadsheetml/2006/main" uniqueCount="91" count="108">
  <si>
    <t>Total</t>
  </si>
  <si>
    <t>Street Pastors currently operate a safe space at the Malt Cross public house, St James’ Street.  This was established under LAAA1.  This safe space can only operate until midnight (when door staff / security finish).  Expansion of safe spaces is required in terms of later hours and geographical scope, to include a venue in the Lace Market.</t>
  </si>
  <si>
    <t>Establishment of Street Pastor Safe Spaces in Propaganda and McDonalds, with a small footprint in Rock City.</t>
  </si>
  <si>
    <t>With the cessation of ‘Good to Great’ funding for Operation Promote, there was a risk that this activity would no longer be financially possible.  Operation Promote includes deployment of a passive drugs dog in the ENTE to identify persons in possession of drugs and knives in the evening and night time economy.</t>
  </si>
  <si>
    <t xml:space="preserve">It is proposed that the Night Time Levy fund Operation Promote in 2017-18 over 10 weekends where greater risk of alcohol related crime and ASB have been identified.  </t>
  </si>
  <si>
    <t>Tactical resources to detect possession of weapons in the evening and night time economy to act as a deterrent for knife crime and help people to feel safer.</t>
  </si>
  <si>
    <t>Knife arches and knife wands.</t>
  </si>
  <si>
    <t xml:space="preserve">Vulnerability training is still needed for door staff, hotel staff and others.  </t>
  </si>
  <si>
    <t xml:space="preserve">5 Drinkaware Crew training sessions (for Nottingham Trent University Student Union, Pom Pom, Ink and Prism). </t>
  </si>
  <si>
    <t xml:space="preserve">Drinkaware Crew type training around spotting vulnerability for Taxi Marshalls and Street Ambassadors (from the BID). </t>
  </si>
  <si>
    <t>Purchase of 1000 online Drinkaware training licenses (badged with OPCC, Nottinghamshire Police and BID logos).</t>
  </si>
  <si>
    <t>Intelligence Officer support for ENTE activity in the City Centre: identification of gaps, identification of trends, hotspots, etc.</t>
  </si>
  <si>
    <t xml:space="preserve">Secondment of Local Intelligence Officer  </t>
  </si>
  <si>
    <t>To identify whether activities as part of LAAA2 and funded by the night time levy have been effective and offered value for money.</t>
  </si>
  <si>
    <t>Evaluation of the effectiveness of LAAA2.</t>
  </si>
  <si>
    <t>To identify stakeholders priorities for the evening and night time economy and how the levy is spent going forward.</t>
  </si>
  <si>
    <t>Development of a City Centre Independent Advisory Group to be consulted on the LAAA2 plan and its impact upon the evening and night time economy.  (To cover accommodation and administration).</t>
  </si>
  <si>
    <t>Other Projects (e.g. Street Pastors, Feria Urbanism, etc)</t>
  </si>
  <si>
    <t>Activity</t>
  </si>
  <si>
    <t>Need Identified</t>
  </si>
  <si>
    <t>Communications Programme needed, particularly around behaviour changing messages to support women’s safety in the night time economy, but also:              • Sale of alcohol to drunken persons                                                                            • Challlenge 25                                                                                                               • CSE and Exploitation within the hotel industry                                                             • Prostitution within the hotel industry                                                                           • One punch                                                                                                                     • Knife possession                                                                                                             • Drug Possession and supply</t>
  </si>
  <si>
    <t>‘Stay with your pack’ marketing campaign (includes washroom posters; Facebook and Instagram campaign – with 1 million impressions in Nottingham; YouTube video – with 35,000 impressions).  Other communications available in kind.</t>
  </si>
  <si>
    <t>Anti-Social behaviour by students from bith universities continues to be an issue.</t>
  </si>
  <si>
    <t>Banners on Derby Road and Lenton Boulevard to raise awareness of the issue with new and returning students.  Introduction of PSPO.</t>
  </si>
  <si>
    <t>2016/2017</t>
  </si>
  <si>
    <t>2015/2016</t>
  </si>
  <si>
    <t>£</t>
  </si>
  <si>
    <t>ASB Patrols Lenton &amp; Radford areas</t>
  </si>
  <si>
    <t>Extension of Street Pastor Safe Spaces</t>
  </si>
  <si>
    <t>Activity Code 34387</t>
  </si>
  <si>
    <t>Malt Cross Extension Street Pastors Safe Places</t>
  </si>
  <si>
    <t>Email From Notts City Council</t>
  </si>
  <si>
    <t>Other Projects Cameras</t>
  </si>
  <si>
    <t>Total Income</t>
  </si>
  <si>
    <t>Income Received:</t>
  </si>
  <si>
    <t>Night Time Levy Income:</t>
  </si>
  <si>
    <t>2019/2020</t>
  </si>
  <si>
    <t>Operation Guardian</t>
  </si>
  <si>
    <t>Tactical Resources</t>
  </si>
  <si>
    <t>Are you OK media campaign</t>
  </si>
  <si>
    <t>Test Purchases</t>
  </si>
  <si>
    <t>Night Time Economy Review</t>
  </si>
  <si>
    <t>Night Time Levy</t>
  </si>
  <si>
    <t>Body worn video (2 units) and laptop for pilot project with security staff (subject to agreement – estimate only)</t>
  </si>
  <si>
    <t>Knife Crime Initiative</t>
  </si>
  <si>
    <t>Campaign to tackle hate crime in the ENTE – To be costed and agreed</t>
  </si>
  <si>
    <t>Additional activity in Lenton and Radford to keep students safe travelling to and from the ENTE (Business case to be done - estimate only)</t>
  </si>
  <si>
    <t>Pilot programme for University of Nottingham students to promote consideration when travelling to and from the ENTE (Business case to be done - estimate only)</t>
  </si>
  <si>
    <t>Banners (Business case would be needed – estimate only)</t>
  </si>
  <si>
    <t>Street Pastors (Business case being written – estimate only)</t>
  </si>
  <si>
    <t>Activity Code 34387000</t>
  </si>
  <si>
    <t>Ear Pieces</t>
  </si>
  <si>
    <t>TRF TO NIGHT TIME LEVY - REF 547 Community Living Workshops NOTTM TRENT UNI</t>
  </si>
  <si>
    <t>TAD LTD VEHICLE MAGNETICS SIGNS</t>
  </si>
  <si>
    <t>TAD LTD BADGES</t>
  </si>
  <si>
    <t>Various</t>
  </si>
  <si>
    <t>Costs in 16/17</t>
  </si>
  <si>
    <t>Costs in 17/18</t>
  </si>
  <si>
    <t>Costs in 18/19</t>
  </si>
  <si>
    <t>Costs in 19/20</t>
  </si>
  <si>
    <t>Expenditure per year</t>
  </si>
  <si>
    <t>15/16</t>
  </si>
  <si>
    <t>16/17</t>
  </si>
  <si>
    <t>17/18</t>
  </si>
  <si>
    <t>18/19</t>
  </si>
  <si>
    <t>19/20</t>
  </si>
  <si>
    <t>Total Income available:</t>
  </si>
  <si>
    <t>2020/2021</t>
  </si>
  <si>
    <t>2021/2022</t>
  </si>
  <si>
    <t>20/21</t>
  </si>
  <si>
    <t>Malt Cross</t>
  </si>
  <si>
    <t>Costs in 20/21</t>
  </si>
  <si>
    <t>Nottingham City Council - CCTV Milton Street</t>
  </si>
  <si>
    <t>Income Received &amp; Estimated to be received in 21/22</t>
  </si>
  <si>
    <t>Total Expenditure</t>
  </si>
  <si>
    <t>2017/2018</t>
  </si>
  <si>
    <t>2018/2019</t>
  </si>
  <si>
    <t>NOTTINGHAM BID COMPANY LTD</t>
  </si>
  <si>
    <t>DRUG LAB 118 LTD</t>
  </si>
  <si>
    <t>ADAMS ELECTRONICS (INTERNATIONAL) LTD</t>
  </si>
  <si>
    <t>OFFICER PAY</t>
  </si>
  <si>
    <t>STAMP OUT SPIKING COMMUNITY INTEREST COMPANY</t>
  </si>
  <si>
    <t>SIX TILL SIX LTD</t>
  </si>
  <si>
    <t>21/22</t>
  </si>
  <si>
    <t>Still awaiting income to be received from Notts City Council</t>
  </si>
  <si>
    <t>Less expenditure up to 31/03/2022</t>
  </si>
  <si>
    <t>C/F 2022/2023</t>
  </si>
  <si>
    <t>Total Expenditure from 16/17 to 21/22</t>
  </si>
  <si>
    <t>Costs in 21/22</t>
  </si>
  <si>
    <t>Available to spend excluding expected income for 21/22 &amp; 22/23</t>
  </si>
  <si>
    <t>Income C/F into 22/23 In Reserves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</si>
</sst>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9">
    <font>
      <sz val="11"/>
      <color theme="1"/>
      <name val="Calibri"/>
      <family val="2"/>
      <charset val="0"/>
      <scheme val="minor"/>
    </font>
    <font>
      <sz val="12"/>
      <color theme="1"/>
      <name val="Arial"/>
      <family val="2"/>
      <charset val="0"/>
    </font>
    <font>
      <b/>
      <sz val="12"/>
      <color theme="1"/>
      <name val="Arial"/>
      <family val="2"/>
      <charset val="0"/>
    </font>
    <font>
      <sz val="9"/>
      <color indexed="81"/>
      <name val="Tahoma"/>
      <family val="2"/>
      <charset val="0"/>
    </font>
    <font>
      <sz val="11"/>
      <color theme="1"/>
      <name val="Calibri"/>
      <family val="2"/>
      <charset val="0"/>
      <scheme val="minor"/>
    </font>
    <font>
      <b/>
      <sz val="9"/>
      <color indexed="81"/>
      <name val="Tahoma"/>
      <family val="2"/>
      <charset val="0"/>
    </font>
    <font>
      <sz val="12"/>
      <name val="Arial"/>
      <family val="2"/>
      <charset val="0"/>
    </font>
    <font>
      <b/>
      <u val="single"/>
      <sz val="12"/>
      <color theme="1"/>
      <name val="Arial"/>
      <family val="2"/>
      <charset val="0"/>
    </font>
    <font>
      <b/>
      <u val="single"/>
      <sz val="14"/>
      <color theme="1"/>
      <name val="Arial"/>
      <family val="2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">
    <xf numFmtId="0" fontId="0" fillId="0" borderId="0"/>
  </cellStyleXfs>
  <cellXfs>
    <xf numFmtId="0" fontId="0" fillId="0" borderId="0" xfId="0"/>
    <xf numFmtId="0" fontId="2" fillId="0" borderId="0" xfId="0" applyAlignment="1" applyBorder="1" applyFont="1">
      <alignment horizontal="center" vertical="center" wrapText="1"/>
    </xf>
    <xf numFmtId="3" fontId="1" fillId="0" borderId="0" xfId="0" applyAlignment="1" applyBorder="1" applyFont="1" applyNumberFormat="1">
      <alignment horizontal="right" vertical="center" wrapText="1"/>
    </xf>
    <xf numFmtId="3" fontId="1" fillId="0" borderId="0" xfId="0" applyAlignment="1" applyBorder="1" applyFont="1" applyNumberFormat="1" applyFill="1">
      <alignment horizontal="right" vertical="center" wrapText="1"/>
    </xf>
    <xf numFmtId="0" fontId="1" fillId="0" borderId="0" xfId="0" applyBorder="1" applyFont="1"/>
    <xf numFmtId="0" fontId="2" fillId="0" borderId="0" xfId="0" applyBorder="1" applyFont="1"/>
    <xf numFmtId="0" fontId="1" fillId="0" borderId="0" xfId="0" applyAlignment="1" applyBorder="1" applyFont="1">
      <alignment wrapText="1"/>
    </xf>
    <xf numFmtId="0" fontId="1" fillId="0" borderId="0" xfId="0" applyAlignment="1" applyBorder="1" applyFont="1">
      <alignment horizontal="right" vertical="center" wrapText="1"/>
    </xf>
    <xf numFmtId="3" fontId="2" fillId="0" borderId="1" xfId="0" applyBorder="1" applyFont="1" applyNumberFormat="1"/>
    <xf numFmtId="3" fontId="1" fillId="0" borderId="0" xfId="0" applyBorder="1" applyFont="1" applyNumberFormat="1"/>
    <xf numFmtId="3" fontId="2" fillId="0" borderId="2" xfId="0" applyBorder="1" applyFont="1" applyNumberFormat="1"/>
    <xf numFmtId="0" fontId="2" fillId="0" borderId="0" xfId="0" applyAlignment="1" applyBorder="1" applyFont="1">
      <alignment horizontal="center"/>
    </xf>
    <xf numFmtId="3" fontId="6" fillId="0" borderId="0" xfId="0" applyAlignment="1" applyBorder="1" applyFont="1" applyNumberFormat="1">
      <alignment horizontal="right" vertical="center" wrapText="1"/>
    </xf>
    <xf numFmtId="0" fontId="7" fillId="0" borderId="0" xfId="0" applyBorder="1" applyFont="1"/>
    <xf numFmtId="0" fontId="1" fillId="0" borderId="0" xfId="0" applyAlignment="1" applyBorder="1" applyFont="1">
      <alignment vertical="center" wrapText="1"/>
    </xf>
    <xf numFmtId="3" fontId="1" fillId="2" borderId="0" xfId="0" applyBorder="1" applyFont="1" applyNumberFormat="1" applyFill="1"/>
    <xf numFmtId="3" fontId="2" fillId="0" borderId="3" xfId="0" applyBorder="1" applyFont="1" applyNumberFormat="1"/>
    <xf numFmtId="0" fontId="2" fillId="0" borderId="0" xfId="0" applyAlignment="1" applyBorder="1" applyFont="1">
      <alignment horizontal="right"/>
    </xf>
    <xf numFmtId="0" fontId="1" fillId="0" borderId="0" xfId="0" applyAlignment="1" applyBorder="1" applyFont="1">
      <alignment horizontal="right"/>
    </xf>
    <xf numFmtId="0" fontId="8" fillId="0" borderId="0" xfId="0" applyBorder="1" applyFont="1"/>
    <xf numFmtId="0" fontId="6" fillId="0" borderId="0" xfId="0" applyAlignment="1" applyBorder="1" applyFont="1">
      <alignment vertical="center" wrapText="1"/>
    </xf>
    <xf numFmtId="3" fontId="1" fillId="0" borderId="0" xfId="0" applyBorder="1" applyFont="1" applyNumberFormat="1" applyFill="1"/>
    <xf numFmtId="3" fontId="6" fillId="0" borderId="0" xfId="0" applyAlignment="1" applyBorder="1" applyFont="1" applyNumberFormat="1" applyFill="1">
      <alignment horizontal="right" vertical="center" wrapText="1"/>
    </xf>
    <xf numFmtId="0" fontId="6" fillId="0" borderId="0" xfId="0" applyAlignment="1" applyBorder="1" applyFont="1">
      <alignment horizontal="right" vertical="center" wrapText="1"/>
    </xf>
    <xf numFmtId="17" fontId="1" fillId="0" borderId="0" xfId="0" applyAlignment="1" applyBorder="1" applyFont="1" applyNumberFormat="1">
      <alignment horizontal="right"/>
    </xf>
    <xf numFmtId="0" fontId="7" fillId="0" borderId="0" xfId="0" applyAlignment="1" applyBorder="1" applyFont="1">
      <alignment horizontal="right"/>
    </xf>
    <xf numFmtId="3" fontId="2" fillId="2" borderId="0" xfId="0" applyBorder="1" applyFont="1" applyNumberFormat="1" applyFill="1"/>
    <xf numFmtId="3" fontId="2" fillId="3" borderId="2" xfId="0" applyBorder="1" applyFont="1" applyNumberFormat="1" applyFill="1"/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/xl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219326</xdr:colOff>
          <xdr:row>5</xdr:row>
          <xdr:rowOff>19050</xdr:rowOff>
        </xdr:from>
        <xdr:to>
          <xdr:col>13</xdr:col>
          <xdr:colOff>514024</xdr:colOff>
          <xdr:row>6</xdr:row>
          <xdr:rowOff>47625</xdr:rowOff>
        </xdr:to>
        <xdr:sp xmlns:xdr="http://schemas.openxmlformats.org/drawingml/2006/spreadsheetDrawing" macro="" textlink="">
          <xdr:nvSpPr>
            <xdr:cNvPr id="2051" name="Object 3" hidden="1">
              <a:extLst xmlns:a="http://schemas.openxmlformats.org/drawingml/2006/main">
                <a:ext uri="{63B3BB69-23CF-44E3-9099-C40C66FF867C}">
                  <a14:compatExt xmlns:a14="http://schemas.microsoft.com/office/drawing/2010/main"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 xmlns:a="http://schemas.openxmlformats.org/drawingml/2006/main">
              <a:off x="0" y="0"/>
              <a:ext cx="0" cy="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xmlns:a14="http://schemas.microsoft.com/office/drawing/2010/main" xmlns:mc="http://schemas.openxmlformats.org/markup-compatibility/2006" val="FFFFFF" mc:Ignorable="a14" a14:legacySpreadsheetColorIndex="65"/>
            </a:solidFill>
            <a:ln xmlns:a="http://schemas.openxmlformats.org/drawingml/2006/main" w="9525">
              <a:solidFill>
                <a:srgbClr xmlns:a14="http://schemas.microsoft.com/office/drawing/2010/main" xmlns:mc="http://schemas.openxmlformats.org/markup-compatibility/2006"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/xl/drawings/vmlDrawing1.vml" /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Relationship Id="rId6" Type="http://schemas.openxmlformats.org/officeDocument/2006/relationships/comments" Target="/xl/comments1.xml" /><Relationship Id="rId5" Type="http://schemas.openxmlformats.org/officeDocument/2006/relationships/image" Target="../media/image1.emf" /><Relationship Id="rId4" Type="http://schemas.openxmlformats.org/officeDocument/2006/relationships/oleObject" Target="/xl/embeddings/oleObject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O89"/>
  <sheetViews>
    <sheetView topLeftCell="C1" view="normal" tabSelected="1" workbookViewId="0">
      <pane xSplit="1" ySplit="5" topLeftCell="D6" activePane="bottomLeft" state="frozen"/>
      <selection pane="bottomLeft" activeCell="N5" sqref="N5"/>
    </sheetView>
  </sheetViews>
  <sheetFormatPr defaultRowHeight="15"/>
  <cols>
    <col min="1" max="1" width="9.125" style="4" customWidth="1"/>
    <col min="2" max="3" width="79.25390625" style="4" customWidth="1"/>
    <col min="4" max="4" width="16.25390625" style="4" customWidth="1"/>
    <col min="5" max="5" width="12.125" style="4" bestFit="1" customWidth="1"/>
    <col min="6" max="11" width="11.875" style="4" customWidth="1"/>
    <col min="12" max="12" width="19.875" style="4" bestFit="1" customWidth="1"/>
    <col min="13" max="16384" width="9.125" style="4" customWidth="1"/>
  </cols>
  <sheetData>
    <row r="1" spans="3:3" ht="18">
      <c r="C1" s="19" t="s">
        <v>42</v>
      </c>
    </row>
    <row r="3" spans="2:3" ht="15.75">
      <c r="B3" s="13" t="s">
        <v>29</v>
      </c>
      <c r="C3" s="13" t="s">
        <v>50</v>
      </c>
    </row>
    <row r="4" spans="2:11" s="5" customFormat="1" ht="31.5">
      <c r="B4" s="5" t="s">
        <v>19</v>
      </c>
      <c r="C4" s="5" t="s">
        <v>18</v>
      </c>
      <c r="D4" s="1" t="s">
        <v>25</v>
      </c>
      <c r="E4" s="1" t="s">
        <v>24</v>
      </c>
      <c r="F4" s="1" t="s">
        <v>75</v>
      </c>
      <c r="G4" s="1" t="s">
        <v>76</v>
      </c>
      <c r="H4" s="1" t="s">
        <v>36</v>
      </c>
      <c r="I4" s="1" t="s">
        <v>67</v>
      </c>
      <c r="J4" s="1" t="s">
        <v>68</v>
      </c>
      <c r="K4" s="1" t="s">
        <v>0</v>
      </c>
    </row>
    <row r="5" spans="4:11" s="5" customFormat="1" ht="15.75">
      <c r="D5" s="11" t="s">
        <v>26</v>
      </c>
      <c r="E5" s="11" t="s">
        <v>26</v>
      </c>
      <c r="F5" s="11" t="s">
        <v>26</v>
      </c>
      <c r="G5" s="11" t="s">
        <v>26</v>
      </c>
      <c r="H5" s="11" t="s">
        <v>26</v>
      </c>
      <c r="I5" s="11" t="s">
        <v>26</v>
      </c>
      <c r="J5" s="11" t="s">
        <v>26</v>
      </c>
      <c r="K5" s="11" t="s">
        <v>26</v>
      </c>
    </row>
    <row r="6" spans="1:15" ht="38.25" customHeight="1">
      <c r="A6" s="4">
        <v>1</v>
      </c>
      <c r="B6" s="14" t="s">
        <v>1</v>
      </c>
      <c r="C6" s="14" t="s">
        <v>2</v>
      </c>
      <c r="D6" s="14"/>
      <c r="E6" s="2">
        <v>12000</v>
      </c>
      <c r="F6" s="2">
        <v>12000</v>
      </c>
      <c r="G6" s="22">
        <v>12000</v>
      </c>
      <c r="H6" s="12">
        <v>17957.43</v>
      </c>
      <c r="I6" s="12"/>
      <c r="J6" s="12"/>
      <c r="K6" s="12">
        <f>SUM(D6:J6)</f>
        <v>53957.43</v>
      </c>
      <c r="O6" s="4" t="s">
        <v>31</v>
      </c>
    </row>
    <row r="7" spans="2:11" ht="21.75" customHeight="1">
      <c r="B7" s="14" t="s">
        <v>30</v>
      </c>
      <c r="C7" s="14" t="s">
        <v>28</v>
      </c>
      <c r="D7" s="14"/>
      <c r="E7" s="2"/>
      <c r="F7" s="2">
        <v>12000</v>
      </c>
      <c r="G7" s="12"/>
      <c r="H7" s="12"/>
      <c r="I7" s="12"/>
      <c r="J7" s="12"/>
      <c r="K7" s="12">
        <f>SUM(D7:J7)</f>
        <v>12000</v>
      </c>
    </row>
    <row r="8" spans="1:11" ht="49.5" customHeight="1">
      <c r="A8" s="4">
        <v>2</v>
      </c>
      <c r="B8" s="14" t="s">
        <v>3</v>
      </c>
      <c r="C8" s="14" t="s">
        <v>4</v>
      </c>
      <c r="D8" s="14"/>
      <c r="E8" s="14"/>
      <c r="F8" s="2">
        <f>30000-30000</f>
        <v>0</v>
      </c>
      <c r="G8" s="23"/>
      <c r="H8" s="23"/>
      <c r="I8" s="23"/>
      <c r="J8" s="23"/>
      <c r="K8" s="12">
        <f>SUM(D8:J8)</f>
        <v>0</v>
      </c>
    </row>
    <row r="9" spans="1:11" ht="30" customHeight="1">
      <c r="A9" s="14">
        <v>3</v>
      </c>
      <c r="B9" s="14" t="s">
        <v>5</v>
      </c>
      <c r="C9" s="14" t="s">
        <v>6</v>
      </c>
      <c r="D9" s="14"/>
      <c r="E9" s="20"/>
      <c r="F9" s="2">
        <v>1408</v>
      </c>
      <c r="G9" s="12"/>
      <c r="H9" s="12"/>
      <c r="I9" s="12"/>
      <c r="J9" s="12"/>
      <c r="K9" s="12">
        <f>SUM(D9:J9)</f>
        <v>1408</v>
      </c>
    </row>
    <row r="10" spans="1:11" ht="30">
      <c r="A10" s="14"/>
      <c r="B10" s="4" t="s">
        <v>7</v>
      </c>
      <c r="C10" s="6" t="s">
        <v>8</v>
      </c>
      <c r="F10" s="2">
        <v>13307</v>
      </c>
      <c r="G10" s="12"/>
      <c r="H10" s="12"/>
      <c r="I10" s="12"/>
      <c r="J10" s="12"/>
      <c r="K10" s="12">
        <f>SUM(D10:J10)</f>
        <v>13307</v>
      </c>
    </row>
    <row r="11" spans="2:11" ht="30">
      <c r="B11" s="14"/>
      <c r="C11" s="14" t="s">
        <v>9</v>
      </c>
      <c r="D11" s="14"/>
      <c r="E11" s="14"/>
      <c r="F11" s="2">
        <v>3000</v>
      </c>
      <c r="G11" s="12"/>
      <c r="H11" s="12"/>
      <c r="I11" s="12"/>
      <c r="J11" s="12"/>
      <c r="K11" s="12">
        <f>SUM(D11:J11)</f>
        <v>3000</v>
      </c>
    </row>
    <row r="12" spans="2:11" ht="30">
      <c r="B12" s="14"/>
      <c r="C12" s="14" t="s">
        <v>10</v>
      </c>
      <c r="D12" s="14"/>
      <c r="E12" s="14"/>
      <c r="F12" s="2">
        <v>13800</v>
      </c>
      <c r="G12" s="23"/>
      <c r="H12" s="23"/>
      <c r="I12" s="23"/>
      <c r="J12" s="23"/>
      <c r="K12" s="12">
        <f>SUM(D12:J12)</f>
        <v>13800</v>
      </c>
    </row>
    <row r="13" spans="1:11" ht="60.75" customHeight="1">
      <c r="A13" s="4">
        <v>6</v>
      </c>
      <c r="B13" s="14" t="s">
        <v>20</v>
      </c>
      <c r="C13" s="14" t="s">
        <v>21</v>
      </c>
      <c r="D13" s="14"/>
      <c r="E13" s="14"/>
      <c r="F13" s="2">
        <f>26881-6369</f>
        <v>20512</v>
      </c>
      <c r="G13" s="12"/>
      <c r="H13" s="12"/>
      <c r="I13" s="12"/>
      <c r="J13" s="12"/>
      <c r="K13" s="12">
        <f>SUM(D13:J13)</f>
        <v>20512</v>
      </c>
    </row>
    <row r="14" spans="1:11" ht="30">
      <c r="A14" s="4">
        <v>7</v>
      </c>
      <c r="B14" s="14" t="s">
        <v>22</v>
      </c>
      <c r="C14" s="6" t="s">
        <v>23</v>
      </c>
      <c r="D14" s="6"/>
      <c r="E14" s="6"/>
      <c r="F14" s="3">
        <v>7500</v>
      </c>
      <c r="G14" s="22"/>
      <c r="H14" s="22"/>
      <c r="I14" s="22"/>
      <c r="J14" s="22"/>
      <c r="K14" s="12">
        <f>SUM(D14:J14)</f>
        <v>7500</v>
      </c>
    </row>
    <row r="15" spans="1:12" ht="30">
      <c r="A15" s="4">
        <v>9</v>
      </c>
      <c r="B15" s="14" t="s">
        <v>11</v>
      </c>
      <c r="C15" s="14" t="s">
        <v>12</v>
      </c>
      <c r="D15" s="14"/>
      <c r="E15" s="14"/>
      <c r="F15" s="2">
        <v>0</v>
      </c>
      <c r="G15" s="12"/>
      <c r="H15" s="12"/>
      <c r="I15" s="12"/>
      <c r="J15" s="12"/>
      <c r="K15" s="12">
        <f>SUM(D15:J15)</f>
        <v>0</v>
      </c>
      <c r="L15" s="7"/>
    </row>
    <row r="16" spans="1:11" ht="30">
      <c r="A16" s="4">
        <v>10</v>
      </c>
      <c r="B16" s="14" t="s">
        <v>13</v>
      </c>
      <c r="C16" s="14" t="s">
        <v>14</v>
      </c>
      <c r="D16" s="14"/>
      <c r="E16" s="14"/>
      <c r="F16" s="2">
        <v>0</v>
      </c>
      <c r="G16" s="12"/>
      <c r="H16" s="12"/>
      <c r="I16" s="12"/>
      <c r="J16" s="12"/>
      <c r="K16" s="12">
        <f>SUM(D16:J16)</f>
        <v>0</v>
      </c>
    </row>
    <row r="17" spans="1:11" ht="45">
      <c r="A17" s="4">
        <v>11</v>
      </c>
      <c r="B17" s="14" t="s">
        <v>15</v>
      </c>
      <c r="C17" s="14" t="s">
        <v>16</v>
      </c>
      <c r="D17" s="14"/>
      <c r="E17" s="14"/>
      <c r="F17" s="2">
        <v>0</v>
      </c>
      <c r="G17" s="12"/>
      <c r="H17" s="12"/>
      <c r="I17" s="12"/>
      <c r="J17" s="12"/>
      <c r="K17" s="12">
        <f>SUM(D17:J17)</f>
        <v>0</v>
      </c>
    </row>
    <row r="18" spans="2:11">
      <c r="B18" s="4" t="s">
        <v>17</v>
      </c>
      <c r="C18" s="4" t="s">
        <v>32</v>
      </c>
      <c r="F18" s="2">
        <v>20000</v>
      </c>
      <c r="G18" s="12"/>
      <c r="H18" s="12"/>
      <c r="I18" s="12"/>
      <c r="J18" s="12"/>
      <c r="K18" s="12">
        <f>SUM(D18:J18)</f>
        <v>20000</v>
      </c>
    </row>
    <row r="19" spans="3:11">
      <c r="C19" s="4" t="s">
        <v>27</v>
      </c>
      <c r="F19" s="2">
        <v>0</v>
      </c>
      <c r="G19" s="12"/>
      <c r="H19" s="12"/>
      <c r="I19" s="12"/>
      <c r="J19" s="12"/>
      <c r="K19" s="12">
        <f>SUM(D19:J19)</f>
        <v>0</v>
      </c>
    </row>
    <row r="20" spans="3:11">
      <c r="C20" s="4" t="s">
        <v>41</v>
      </c>
      <c r="F20" s="2">
        <v>0</v>
      </c>
      <c r="G20" s="12"/>
      <c r="H20" s="12"/>
      <c r="I20" s="12"/>
      <c r="J20" s="12"/>
      <c r="K20" s="12">
        <f>SUM(D20:J20)</f>
        <v>0</v>
      </c>
    </row>
    <row r="21" spans="3:11">
      <c r="C21" s="4" t="s">
        <v>37</v>
      </c>
      <c r="F21" s="2">
        <v>0</v>
      </c>
      <c r="G21" s="12"/>
      <c r="H21" s="12"/>
      <c r="I21" s="12"/>
      <c r="J21" s="12"/>
      <c r="K21" s="12">
        <f>SUM(D21:J21)</f>
        <v>0</v>
      </c>
    </row>
    <row r="22" spans="3:11">
      <c r="C22" s="4" t="s">
        <v>38</v>
      </c>
      <c r="F22" s="2">
        <v>0</v>
      </c>
      <c r="G22" s="12"/>
      <c r="H22" s="12"/>
      <c r="I22" s="12"/>
      <c r="J22" s="12"/>
      <c r="K22" s="12">
        <f>SUM(D22:J22)</f>
        <v>0</v>
      </c>
    </row>
    <row r="23" spans="3:11">
      <c r="C23" s="4" t="s">
        <v>39</v>
      </c>
      <c r="F23" s="2">
        <v>0</v>
      </c>
      <c r="G23" s="12"/>
      <c r="H23" s="12"/>
      <c r="I23" s="12"/>
      <c r="J23" s="12"/>
      <c r="K23" s="12">
        <f>SUM(D23:J23)</f>
        <v>0</v>
      </c>
    </row>
    <row r="24" spans="3:11">
      <c r="C24" s="4" t="s">
        <v>40</v>
      </c>
      <c r="F24" s="2">
        <v>0</v>
      </c>
      <c r="G24" s="12"/>
      <c r="H24" s="12"/>
      <c r="I24" s="12"/>
      <c r="J24" s="12"/>
      <c r="K24" s="12">
        <f>SUM(D24:J24)</f>
        <v>0</v>
      </c>
    </row>
    <row r="25" spans="3:11" ht="30">
      <c r="C25" s="6" t="s">
        <v>43</v>
      </c>
      <c r="F25" s="2">
        <v>0</v>
      </c>
      <c r="G25" s="12"/>
      <c r="H25" s="12"/>
      <c r="I25" s="12"/>
      <c r="J25" s="12"/>
      <c r="K25" s="12">
        <f>SUM(D25:J25)</f>
        <v>0</v>
      </c>
    </row>
    <row r="26" spans="3:11">
      <c r="C26" s="6" t="s">
        <v>44</v>
      </c>
      <c r="F26" s="2">
        <v>0</v>
      </c>
      <c r="G26" s="12"/>
      <c r="H26" s="12"/>
      <c r="I26" s="12"/>
      <c r="J26" s="12"/>
      <c r="K26" s="12">
        <f>SUM(D26:J26)</f>
        <v>0</v>
      </c>
    </row>
    <row r="27" spans="3:11">
      <c r="C27" s="6" t="s">
        <v>45</v>
      </c>
      <c r="F27" s="2">
        <v>0</v>
      </c>
      <c r="G27" s="12"/>
      <c r="H27" s="22"/>
      <c r="I27" s="22"/>
      <c r="J27" s="22"/>
      <c r="K27" s="12">
        <f>SUM(D27:J27)</f>
        <v>0</v>
      </c>
    </row>
    <row r="28" spans="3:11" ht="30">
      <c r="C28" s="6" t="s">
        <v>46</v>
      </c>
      <c r="F28" s="2">
        <v>0</v>
      </c>
      <c r="G28" s="12"/>
      <c r="H28" s="12"/>
      <c r="I28" s="12"/>
      <c r="J28" s="12"/>
      <c r="K28" s="12">
        <f>SUM(D28:J28)</f>
        <v>0</v>
      </c>
    </row>
    <row r="29" spans="3:11" ht="45">
      <c r="C29" s="6" t="s">
        <v>47</v>
      </c>
      <c r="F29" s="2">
        <v>0</v>
      </c>
      <c r="G29" s="12"/>
      <c r="H29" s="12"/>
      <c r="I29" s="12"/>
      <c r="J29" s="12"/>
      <c r="K29" s="12">
        <f>SUM(D29:J29)</f>
        <v>0</v>
      </c>
    </row>
    <row r="30" spans="3:11">
      <c r="C30" s="6" t="s">
        <v>48</v>
      </c>
      <c r="F30" s="2">
        <v>0</v>
      </c>
      <c r="G30" s="12"/>
      <c r="H30" s="12"/>
      <c r="I30" s="12"/>
      <c r="J30" s="12"/>
      <c r="K30" s="12">
        <f>SUM(D30:J30)</f>
        <v>0</v>
      </c>
    </row>
    <row r="31" spans="3:11">
      <c r="C31" s="6" t="s">
        <v>49</v>
      </c>
      <c r="F31" s="2">
        <v>0</v>
      </c>
      <c r="G31" s="12"/>
      <c r="H31" s="12"/>
      <c r="I31" s="12"/>
      <c r="J31" s="12"/>
      <c r="K31" s="12">
        <f>SUM(D31:J31)</f>
        <v>0</v>
      </c>
    </row>
    <row r="32" spans="3:11">
      <c r="C32" s="6" t="s">
        <v>51</v>
      </c>
      <c r="F32" s="2"/>
      <c r="G32" s="12"/>
      <c r="H32" s="12">
        <v>120.42</v>
      </c>
      <c r="I32" s="12"/>
      <c r="J32" s="12"/>
      <c r="K32" s="12">
        <f>SUM(D32:J32)</f>
        <v>120.42</v>
      </c>
    </row>
    <row r="33" spans="3:11">
      <c r="C33" s="6" t="s">
        <v>53</v>
      </c>
      <c r="F33" s="2"/>
      <c r="G33" s="12"/>
      <c r="H33" s="12">
        <v>185</v>
      </c>
      <c r="I33" s="12"/>
      <c r="J33" s="12"/>
      <c r="K33" s="12">
        <f>SUM(D33:J33)</f>
        <v>185</v>
      </c>
    </row>
    <row r="34" spans="3:11">
      <c r="C34" s="6" t="s">
        <v>54</v>
      </c>
      <c r="F34" s="2"/>
      <c r="G34" s="12"/>
      <c r="H34" s="12">
        <v>1130</v>
      </c>
      <c r="I34" s="12"/>
      <c r="J34" s="12"/>
      <c r="K34" s="12">
        <f>SUM(D34:J34)</f>
        <v>1130</v>
      </c>
    </row>
    <row r="35" spans="3:11" ht="30">
      <c r="C35" s="6" t="s">
        <v>52</v>
      </c>
      <c r="F35" s="2"/>
      <c r="G35" s="12"/>
      <c r="H35" s="12">
        <v>2400</v>
      </c>
      <c r="I35" s="12"/>
      <c r="J35" s="12"/>
      <c r="K35" s="12">
        <f>SUM(D35:J35)</f>
        <v>2400</v>
      </c>
    </row>
    <row r="36" spans="3:11">
      <c r="C36" s="6" t="s">
        <v>55</v>
      </c>
      <c r="F36" s="2"/>
      <c r="G36" s="12">
        <f>47434.18-12000</f>
        <v>35434.18</v>
      </c>
      <c r="H36" s="12"/>
      <c r="I36" s="12"/>
      <c r="J36" s="12"/>
      <c r="K36" s="12">
        <f>SUM(D36:J36)</f>
        <v>35434.18</v>
      </c>
    </row>
    <row r="37" spans="3:11">
      <c r="C37" s="6" t="s">
        <v>37</v>
      </c>
      <c r="F37" s="2"/>
      <c r="G37" s="12"/>
      <c r="H37" s="12"/>
      <c r="I37" s="12">
        <v>15000</v>
      </c>
      <c r="J37" s="12"/>
      <c r="K37" s="12">
        <f>SUM(D37:J37)</f>
        <v>15000</v>
      </c>
    </row>
    <row r="38" spans="3:11">
      <c r="C38" s="6" t="s">
        <v>72</v>
      </c>
      <c r="F38" s="2"/>
      <c r="G38" s="12"/>
      <c r="H38" s="12"/>
      <c r="I38" s="12"/>
      <c r="J38" s="12">
        <v>3892</v>
      </c>
      <c r="K38" s="12">
        <f>SUM(D38:J38)</f>
        <v>3892</v>
      </c>
    </row>
    <row r="39" spans="3:11">
      <c r="C39" s="6" t="s">
        <v>70</v>
      </c>
      <c r="F39" s="2"/>
      <c r="G39" s="12"/>
      <c r="H39" s="12"/>
      <c r="I39" s="12"/>
      <c r="J39" s="12">
        <v>17788.26</v>
      </c>
      <c r="K39" s="12">
        <f>SUM(D39:J39)</f>
        <v>17788.26</v>
      </c>
    </row>
    <row r="40" spans="3:11">
      <c r="C40" s="6" t="s">
        <v>77</v>
      </c>
      <c r="F40" s="2"/>
      <c r="G40" s="12"/>
      <c r="H40" s="12"/>
      <c r="I40" s="12"/>
      <c r="J40" s="12">
        <v>2500</v>
      </c>
      <c r="K40" s="12">
        <f>SUM(D40:J40)</f>
        <v>2500</v>
      </c>
    </row>
    <row r="41" spans="3:11">
      <c r="C41" s="6" t="s">
        <v>78</v>
      </c>
      <c r="F41" s="2"/>
      <c r="G41" s="12"/>
      <c r="H41" s="12"/>
      <c r="I41" s="12"/>
      <c r="J41" s="12">
        <v>760</v>
      </c>
      <c r="K41" s="12">
        <f>SUM(D41:J41)</f>
        <v>760</v>
      </c>
    </row>
    <row r="42" spans="3:11">
      <c r="C42" s="6" t="s">
        <v>79</v>
      </c>
      <c r="F42" s="2"/>
      <c r="G42" s="12"/>
      <c r="H42" s="12"/>
      <c r="I42" s="12"/>
      <c r="J42" s="12">
        <v>3750</v>
      </c>
      <c r="K42" s="12">
        <f>SUM(D42:J42)</f>
        <v>3750</v>
      </c>
    </row>
    <row r="43" spans="3:11">
      <c r="C43" s="6" t="s">
        <v>79</v>
      </c>
      <c r="F43" s="2"/>
      <c r="G43" s="12"/>
      <c r="H43" s="12"/>
      <c r="I43" s="12"/>
      <c r="J43" s="12">
        <v>20</v>
      </c>
      <c r="K43" s="12">
        <f>SUM(D43:J43)</f>
        <v>20</v>
      </c>
    </row>
    <row r="44" spans="3:11" ht="15.75" customHeight="1">
      <c r="C44" s="6" t="s">
        <v>78</v>
      </c>
      <c r="F44" s="2"/>
      <c r="G44" s="12"/>
      <c r="H44" s="12"/>
      <c r="I44" s="12"/>
      <c r="J44" s="12">
        <v>1300</v>
      </c>
      <c r="K44" s="12">
        <f>SUM(D44:J44)</f>
        <v>1300</v>
      </c>
    </row>
    <row r="45" spans="3:11">
      <c r="C45" s="6" t="s">
        <v>80</v>
      </c>
      <c r="F45" s="2"/>
      <c r="G45" s="12"/>
      <c r="H45" s="12"/>
      <c r="I45" s="12"/>
      <c r="J45" s="12">
        <v>15000</v>
      </c>
      <c r="K45" s="12">
        <f>SUM(D45:J45)</f>
        <v>15000</v>
      </c>
    </row>
    <row r="46" spans="3:11">
      <c r="C46" s="6" t="s">
        <v>81</v>
      </c>
      <c r="F46" s="2"/>
      <c r="G46" s="12"/>
      <c r="H46" s="12"/>
      <c r="I46" s="12"/>
      <c r="J46" s="12">
        <f>1244.95+30</f>
        <v>1274.95</v>
      </c>
      <c r="K46" s="12">
        <f>SUM(D46:J46)</f>
        <v>1274.95</v>
      </c>
    </row>
    <row r="47" spans="3:11">
      <c r="C47" s="6" t="s">
        <v>80</v>
      </c>
      <c r="F47" s="2"/>
      <c r="G47" s="12"/>
      <c r="H47" s="12"/>
      <c r="I47" s="12"/>
      <c r="J47" s="12">
        <v>18000</v>
      </c>
      <c r="K47" s="12">
        <f>SUM(D47:J47)</f>
        <v>18000</v>
      </c>
    </row>
    <row r="48" spans="3:11">
      <c r="C48" s="6" t="s">
        <v>82</v>
      </c>
      <c r="F48" s="2"/>
      <c r="G48" s="12"/>
      <c r="H48" s="12"/>
      <c r="I48" s="12"/>
      <c r="J48" s="12">
        <v>9887.5</v>
      </c>
      <c r="K48" s="12">
        <f>SUM(D48:J48)</f>
        <v>9887.5</v>
      </c>
    </row>
    <row r="49" spans="3:11">
      <c r="C49" s="6" t="s">
        <v>78</v>
      </c>
      <c r="F49" s="2"/>
      <c r="G49" s="12"/>
      <c r="H49" s="12"/>
      <c r="I49" s="12"/>
      <c r="J49" s="12">
        <v>1650</v>
      </c>
      <c r="K49" s="12">
        <f>SUM(D49:J49)</f>
        <v>1650</v>
      </c>
    </row>
    <row r="50" spans="3:11">
      <c r="C50" s="6" t="s">
        <v>80</v>
      </c>
      <c r="F50" s="2"/>
      <c r="G50" s="12"/>
      <c r="H50" s="12"/>
      <c r="I50" s="12"/>
      <c r="J50" s="12">
        <v>3000</v>
      </c>
      <c r="K50" s="12">
        <f>SUM(D50:J50)</f>
        <v>3000</v>
      </c>
    </row>
    <row r="51" spans="3:11">
      <c r="C51" s="6" t="s">
        <v>82</v>
      </c>
      <c r="F51" s="2"/>
      <c r="G51" s="12"/>
      <c r="H51" s="12"/>
      <c r="I51" s="12"/>
      <c r="J51" s="12">
        <v>9887.5</v>
      </c>
      <c r="K51" s="12">
        <f>SUM(D51:J51)</f>
        <v>9887.5</v>
      </c>
    </row>
    <row r="52" spans="3:11">
      <c r="C52" s="6"/>
      <c r="F52" s="2"/>
      <c r="G52" s="12"/>
      <c r="H52" s="12"/>
      <c r="I52" s="12"/>
      <c r="J52" s="12"/>
      <c r="K52" s="12">
        <f>SUM(D52:J52)</f>
        <v>0</v>
      </c>
    </row>
    <row r="53" spans="3:11">
      <c r="C53" s="6"/>
      <c r="F53" s="2"/>
      <c r="G53" s="12"/>
      <c r="H53" s="12"/>
      <c r="I53" s="12"/>
      <c r="J53" s="12"/>
      <c r="K53" s="12">
        <f>SUM(D53:J53)</f>
        <v>0</v>
      </c>
    </row>
    <row r="54" spans="3:11">
      <c r="C54" s="6"/>
      <c r="F54" s="2"/>
      <c r="G54" s="12"/>
      <c r="H54" s="12"/>
      <c r="I54" s="12"/>
      <c r="J54" s="12"/>
      <c r="K54" s="12">
        <f>SUM(D54:J54)</f>
        <v>0</v>
      </c>
    </row>
    <row r="55" spans="3:11" ht="15.75">
      <c r="C55" s="5" t="s">
        <v>74</v>
      </c>
      <c r="D55" s="8">
        <f>SUM(D6:D54)</f>
        <v>0</v>
      </c>
      <c r="E55" s="8">
        <f>SUM(E6:E54)</f>
        <v>12000</v>
      </c>
      <c r="F55" s="8">
        <f>SUM(F6:F54)</f>
        <v>103527</v>
      </c>
      <c r="G55" s="8">
        <f>SUM(G6:G54)</f>
        <v>47434.18</v>
      </c>
      <c r="H55" s="8">
        <f>SUM(H6:H54)</f>
        <v>21792.85</v>
      </c>
      <c r="I55" s="8">
        <f>SUM(I6:I54)</f>
        <v>15000</v>
      </c>
      <c r="J55" s="8">
        <f>SUM(J6:J54)</f>
        <v>88710.209999999992</v>
      </c>
      <c r="K55" s="8">
        <f>SUM(K6:K54)</f>
        <v>288464.24</v>
      </c>
    </row>
    <row r="56" ht="15.75" thickBot="1"/>
    <row r="57" spans="3:11" ht="16.5" thickBot="1">
      <c r="C57" s="5" t="s">
        <v>73</v>
      </c>
      <c r="D57" s="10">
        <v>160884</v>
      </c>
      <c r="E57" s="10">
        <v>68221</v>
      </c>
      <c r="F57" s="10">
        <f>67129-61</f>
        <v>67068</v>
      </c>
      <c r="G57" s="10">
        <f>67286</f>
        <v>67286</v>
      </c>
      <c r="H57" s="10">
        <v>67900</v>
      </c>
      <c r="I57" s="10">
        <v>69224</v>
      </c>
      <c r="J57" s="27">
        <v>0</v>
      </c>
      <c r="K57" s="10">
        <f>SUM(D57:J57)</f>
        <v>500583</v>
      </c>
    </row>
    <row r="58" spans="6:10">
      <c r="F58" s="18"/>
      <c r="G58" s="18"/>
      <c r="H58" s="18"/>
      <c r="I58" s="18"/>
      <c r="J58" s="18"/>
    </row>
    <row r="59" spans="8:10" ht="15.75">
      <c r="H59" s="17" t="s">
        <v>90</v>
      </c>
      <c r="I59" s="26">
        <f>K57-K55</f>
        <v>212118.76</v>
      </c>
      <c r="J59" s="9"/>
    </row>
    <row r="60" spans="4:4" ht="15.75">
      <c r="D60" s="17" t="s">
        <v>26</v>
      </c>
    </row>
    <row r="61" spans="3:4" ht="15.75">
      <c r="C61" s="25" t="s">
        <v>60</v>
      </c>
      <c r="D61" s="9"/>
    </row>
    <row r="62" spans="3:4">
      <c r="C62" s="18" t="s">
        <v>56</v>
      </c>
      <c r="D62" s="9">
        <f>E55</f>
        <v>12000</v>
      </c>
    </row>
    <row r="63" spans="3:4">
      <c r="C63" s="18" t="s">
        <v>57</v>
      </c>
      <c r="D63" s="9">
        <f>F55</f>
        <v>103527</v>
      </c>
    </row>
    <row r="64" spans="3:4">
      <c r="C64" s="18" t="s">
        <v>58</v>
      </c>
      <c r="D64" s="21">
        <f>G55</f>
        <v>47434.18</v>
      </c>
    </row>
    <row r="65" spans="3:7">
      <c r="C65" s="18" t="s">
        <v>59</v>
      </c>
      <c r="D65" s="9">
        <f>H55</f>
        <v>21792.85</v>
      </c>
      <c r="E65" s="9"/>
      <c r="F65" s="9"/>
      <c r="G65" s="9"/>
    </row>
    <row r="66" spans="3:7">
      <c r="C66" s="18" t="s">
        <v>71</v>
      </c>
      <c r="D66" s="9">
        <f>I55</f>
        <v>15000</v>
      </c>
      <c r="E66" s="9"/>
      <c r="F66" s="9"/>
      <c r="G66" s="9"/>
    </row>
    <row r="67" spans="3:7" ht="15.75" thickBot="1">
      <c r="C67" s="18" t="s">
        <v>88</v>
      </c>
      <c r="D67" s="9">
        <f>J55</f>
        <v>88710.209999999992</v>
      </c>
      <c r="E67" s="9"/>
      <c r="F67" s="9"/>
      <c r="G67" s="9"/>
    </row>
    <row r="68" spans="3:5" ht="16.5" thickBot="1">
      <c r="C68" s="17" t="s">
        <v>87</v>
      </c>
      <c r="D68" s="10">
        <f>SUM(D62:D67)</f>
        <v>288464.24</v>
      </c>
      <c r="E68" s="9"/>
    </row>
    <row r="69" spans="4:4" ht="15.75">
      <c r="D69" s="17"/>
    </row>
    <row r="70" spans="3:4" ht="15.75">
      <c r="C70" s="25" t="s">
        <v>35</v>
      </c>
      <c r="D70" s="11"/>
    </row>
    <row r="71" spans="4:5">
      <c r="D71" s="9"/>
      <c r="E71" s="9"/>
    </row>
    <row r="72" spans="3:4" ht="15.75">
      <c r="C72" s="17" t="s">
        <v>34</v>
      </c>
      <c r="D72" s="17" t="s">
        <v>26</v>
      </c>
    </row>
    <row r="73" spans="3:4">
      <c r="C73" s="24" t="s">
        <v>61</v>
      </c>
      <c r="D73" s="9">
        <v>160884</v>
      </c>
    </row>
    <row r="74" spans="3:4">
      <c r="C74" s="24" t="s">
        <v>62</v>
      </c>
      <c r="D74" s="9">
        <v>68221</v>
      </c>
    </row>
    <row r="75" spans="3:4">
      <c r="C75" s="24" t="s">
        <v>63</v>
      </c>
      <c r="D75" s="9">
        <f>F57</f>
        <v>67068</v>
      </c>
    </row>
    <row r="76" spans="3:4">
      <c r="C76" s="24" t="s">
        <v>64</v>
      </c>
      <c r="D76" s="9">
        <f>G57</f>
        <v>67286</v>
      </c>
    </row>
    <row r="77" spans="3:4">
      <c r="C77" s="24" t="s">
        <v>65</v>
      </c>
      <c r="D77" s="9">
        <f>H57</f>
        <v>67900</v>
      </c>
    </row>
    <row r="78" spans="3:4">
      <c r="C78" s="24" t="s">
        <v>69</v>
      </c>
      <c r="D78" s="9">
        <f>I57</f>
        <v>69224</v>
      </c>
    </row>
    <row r="79" spans="3:5">
      <c r="C79" s="24" t="s">
        <v>83</v>
      </c>
      <c r="D79" s="15"/>
      <c r="E79" s="4" t="s">
        <v>84</v>
      </c>
    </row>
    <row r="80" spans="3:4" ht="16.5" thickBot="1">
      <c r="C80" s="17" t="s">
        <v>33</v>
      </c>
      <c r="D80" s="16">
        <f>SUM(D73:D79)</f>
        <v>500583</v>
      </c>
    </row>
    <row r="81" ht="15.75" thickTop="1"/>
    <row r="82" spans="4:4" ht="15.75">
      <c r="D82" s="17" t="s">
        <v>26</v>
      </c>
    </row>
    <row r="83" spans="3:4" ht="15.75">
      <c r="C83" s="17" t="s">
        <v>66</v>
      </c>
      <c r="D83" s="9">
        <f>D80</f>
        <v>500583</v>
      </c>
    </row>
    <row r="84" spans="3:4" ht="15.75">
      <c r="C84" s="17" t="s">
        <v>85</v>
      </c>
      <c r="D84" s="9">
        <f>D68</f>
        <v>288464.24</v>
      </c>
    </row>
    <row r="85" spans="3:5" ht="16.5" thickBot="1">
      <c r="C85" s="17" t="s">
        <v>86</v>
      </c>
      <c r="D85" s="16">
        <f>D83-D84</f>
        <v>212118.76</v>
      </c>
      <c r="E85" s="5"/>
    </row>
    <row r="86" spans="4:4" ht="15.75" thickTop="1">
      <c r="D86" s="9"/>
    </row>
    <row r="88" spans="3:4" ht="16.5" thickBot="1">
      <c r="C88" s="17" t="s">
        <v>89</v>
      </c>
      <c r="D88" s="16">
        <f>D85</f>
        <v>212118.76</v>
      </c>
    </row>
    <row r="89" ht="15.75" thickTop="1"/>
  </sheetData>
  <mergeCells count="1">
    <mergeCell ref="B11:B12"/>
  </mergeCells>
  <pageMargins left="0.7" right="0.7" top="0.75" bottom="0.75" header="0.3" footer="0.3"/>
  <pageSetup paperSize="9" scale="44" orientation="portrait"/>
  <headerFooter scaleWithDoc="1" alignWithMargins="0" differentFirst="0" differentOddEven="0"/>
  <drawing r:id="rId2"/>
  <legacyDrawing r:id="rId3"/>
  <oleObjects>
    <mc:AlternateContent xmlns:mc="http://schemas.openxmlformats.org/markup-compatibility/2006">
      <mc:Choice Requires="x14">
        <oleObject progId="Package" shapeId="2051" r:id="rId4">
          <objectPr defaultSize="0" r:id="rId5">
            <anchor moveWithCells="1" sizeWithCells="">
              <from>
                <xdr:col>12</xdr:col>
                <xdr:colOff>219326</xdr:colOff>
                <xdr:row>5</xdr:row>
                <xdr:rowOff>19050</xdr:rowOff>
              </from>
              <to>
                <xdr:col>13</xdr:col>
                <xdr:colOff>514024</xdr:colOff>
                <xdr:row>6</xdr:row>
                <xdr:rowOff>47625</xdr:rowOff>
              </to>
            </anchor>
          </objectPr>
        </oleObject>
      </mc:Choice>
      <mc:Fallback>
        <oleObject progId="Package" shapeId="2051" r:id="rId4"/>
      </mc:Fallback>
    </mc:AlternateContent>
  </oleObjects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"/>
  <sheetViews>
    <sheetView topLeftCell="A13" view="normal" workbookViewId="0">
      <selection pane="topLeft" activeCell="A1" sqref="A1"/>
    </sheetView>
  </sheetViews>
  <sheetFormatPr defaultRowHeight="15"/>
  <sheetData/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Nottinghamshire Police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Palfreyman, Gail</dc:creator>
  <cp:keywords/>
  <cp:lastModifiedBy>Ryan Hodson</cp:lastModifiedBy>
  <dcterms:created xsi:type="dcterms:W3CDTF">2017-09-27T12:30:20Z</dcterms:created>
  <dcterms:modified xsi:type="dcterms:W3CDTF">2022-07-21T12:40:37Z</dcterms:modified>
  <dc:subject/>
  <cp:lastPrinted>2022-06-27T12:16:59Z</cp:lastPrinted>
  <dc:title>Night Time Levy - Activity Code 34387 - Programme of Spend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SV_QUERY_LIST_4F35BF76-6C0D-4D9B-82B2-816C12CF3733">
    <vt:lpstr>empty_477D106A-C0D6-4607-AEBD-E2C9D60EA279</vt:lpstr>
  </property>
  <property fmtid="{D5CDD505-2E9C-101B-9397-08002B2CF9AE}" pid="3" name="SV_HIDDEN_GRID_QUERY_LIST_4F35BF76-6C0D-4D9B-82B2-816C12CF3733">
    <vt:lpstr>empty_477D106A-C0D6-4607-AEBD-E2C9D60EA279</vt:lpstr>
  </property>
  <property fmtid="{D5CDD505-2E9C-101B-9397-08002B2CF9AE}" pid="4" name="MSIP_Label_0c9a534a-49dd-43c4-b4e5-f206b4dbf0e4_Enabled">
    <vt:lpstr>true</vt:lpstr>
  </property>
  <property fmtid="{D5CDD505-2E9C-101B-9397-08002B2CF9AE}" pid="5" name="MSIP_Label_0c9a534a-49dd-43c4-b4e5-f206b4dbf0e4_SetDate">
    <vt:lpstr>2022-06-22T14:48:04Z</vt:lpstr>
  </property>
  <property fmtid="{D5CDD505-2E9C-101B-9397-08002B2CF9AE}" pid="6" name="MSIP_Label_0c9a534a-49dd-43c4-b4e5-f206b4dbf0e4_Method">
    <vt:lpstr>Standard</vt:lpstr>
  </property>
  <property fmtid="{D5CDD505-2E9C-101B-9397-08002B2CF9AE}" pid="7" name="MSIP_Label_0c9a534a-49dd-43c4-b4e5-f206b4dbf0e4_Name">
    <vt:lpstr>0c9a534a-49dd-43c4-b4e5-f206b4dbf0e4</vt:lpstr>
  </property>
  <property fmtid="{D5CDD505-2E9C-101B-9397-08002B2CF9AE}" pid="8" name="MSIP_Label_0c9a534a-49dd-43c4-b4e5-f206b4dbf0e4_SiteId">
    <vt:lpstr>50b6682b-e9dd-4d2c-b984-100e69b077a4</vt:lpstr>
  </property>
  <property fmtid="{D5CDD505-2E9C-101B-9397-08002B2CF9AE}" pid="9" name="MSIP_Label_0c9a534a-49dd-43c4-b4e5-f206b4dbf0e4_ActionId">
    <vt:lpstr>f17dad43-dffd-4e25-a6a0-3e817a42e5d2</vt:lpstr>
  </property>
  <property fmtid="{D5CDD505-2E9C-101B-9397-08002B2CF9AE}" pid="10" name="MSIP_Label_0c9a534a-49dd-43c4-b4e5-f206b4dbf0e4_ContentBits">
    <vt:lpstr>0</vt:lpstr>
  </property>
</Properties>
</file>